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kmargeson\Downloads\"/>
    </mc:Choice>
  </mc:AlternateContent>
  <bookViews>
    <workbookView xWindow="0" yWindow="0" windowWidth="21600" windowHeight="9285"/>
  </bookViews>
  <sheets>
    <sheet name="Trip Calculator" sheetId="1" r:id="rId1"/>
    <sheet name="Data"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 l="1"/>
  <c r="F6" i="1"/>
  <c r="D4" i="1"/>
  <c r="D22" i="1"/>
  <c r="F22" i="1" s="1"/>
  <c r="D21" i="1"/>
  <c r="F21" i="1" l="1"/>
  <c r="I5" i="1" l="1"/>
  <c r="I8" i="1" s="1"/>
  <c r="F4" i="1"/>
  <c r="F10" i="1"/>
  <c r="F11" i="1"/>
  <c r="F12" i="1"/>
  <c r="F13" i="1"/>
  <c r="F14" i="1"/>
  <c r="F15" i="1"/>
  <c r="F9" i="1"/>
  <c r="D20" i="1"/>
  <c r="F20" i="1" s="1"/>
  <c r="D19" i="1"/>
  <c r="F19" i="1" s="1"/>
  <c r="D18" i="1"/>
  <c r="F18" i="1" s="1"/>
  <c r="D17" i="1"/>
  <c r="F17" i="1" s="1"/>
  <c r="F8" i="1"/>
  <c r="D5" i="1" l="1"/>
  <c r="F5" i="1" s="1"/>
  <c r="F24" i="1" s="1"/>
  <c r="F25" i="1" l="1"/>
  <c r="F26" i="1" s="1"/>
  <c r="F28" i="1" s="1"/>
  <c r="F29" i="1" s="1"/>
</calcChain>
</file>

<file path=xl/comments1.xml><?xml version="1.0" encoding="utf-8"?>
<comments xmlns="http://schemas.openxmlformats.org/spreadsheetml/2006/main">
  <authors>
    <author>Kevin R. Margeson</author>
  </authors>
  <commentList>
    <comment ref="E17" authorId="0" shapeId="0">
      <text>
        <r>
          <rPr>
            <b/>
            <sz val="9"/>
            <color indexed="81"/>
            <rFont val="Tahoma"/>
            <family val="2"/>
          </rPr>
          <t>Kevin R. Margeson:</t>
        </r>
        <r>
          <rPr>
            <sz val="9"/>
            <color indexed="81"/>
            <rFont val="Tahoma"/>
            <family val="2"/>
          </rPr>
          <t xml:space="preserve">
Enter Amount of Gallons to Replace</t>
        </r>
      </text>
    </comment>
    <comment ref="E18" authorId="0" shapeId="0">
      <text>
        <r>
          <rPr>
            <b/>
            <sz val="9"/>
            <color indexed="81"/>
            <rFont val="Tahoma"/>
            <family val="2"/>
          </rPr>
          <t>Kevin R. Margeson:</t>
        </r>
        <r>
          <rPr>
            <sz val="9"/>
            <color indexed="81"/>
            <rFont val="Tahoma"/>
            <family val="2"/>
          </rPr>
          <t xml:space="preserve">
Enter Gallons</t>
        </r>
      </text>
    </comment>
  </commentList>
</comments>
</file>

<file path=xl/sharedStrings.xml><?xml version="1.0" encoding="utf-8"?>
<sst xmlns="http://schemas.openxmlformats.org/spreadsheetml/2006/main" count="75" uniqueCount="65">
  <si>
    <t>Description</t>
  </si>
  <si>
    <t>Rate</t>
  </si>
  <si>
    <t>Qty</t>
  </si>
  <si>
    <t>Rental</t>
  </si>
  <si>
    <t>Three-Day</t>
  </si>
  <si>
    <t>Month</t>
  </si>
  <si>
    <t>Week</t>
  </si>
  <si>
    <t>$5.00 Accessories</t>
  </si>
  <si>
    <t>Grilling Table</t>
  </si>
  <si>
    <t>4 ft table</t>
  </si>
  <si>
    <t>6ft table w/ adjustable hight</t>
  </si>
  <si>
    <t>10 x 10 Commercial Popup</t>
  </si>
  <si>
    <t>16 x 16 Cabin Tent</t>
  </si>
  <si>
    <t>Services</t>
  </si>
  <si>
    <t>Holding Tank Dump</t>
  </si>
  <si>
    <t>Propane Tank Refill</t>
  </si>
  <si>
    <t>Gas Tank Refill</t>
  </si>
  <si>
    <t>Cleaning</t>
  </si>
  <si>
    <t>Pet Cleaning</t>
  </si>
  <si>
    <t>Item</t>
  </si>
  <si>
    <t>Total</t>
  </si>
  <si>
    <t>Miles Per Night</t>
  </si>
  <si>
    <t>Generator</t>
  </si>
  <si>
    <t>Pro-rated</t>
  </si>
  <si>
    <t>Nights</t>
  </si>
  <si>
    <t>Enter Estimated Miles for Trip:</t>
  </si>
  <si>
    <t>4 Ft Table</t>
  </si>
  <si>
    <t>6 Ft Table adjustable legs</t>
  </si>
  <si>
    <t>Propane Fire Pit</t>
  </si>
  <si>
    <t>Pet Cleaning Charge</t>
  </si>
  <si>
    <t>Cleaning Charge</t>
  </si>
  <si>
    <t>Totals</t>
  </si>
  <si>
    <t>Tax</t>
  </si>
  <si>
    <t>Included Miles:</t>
  </si>
  <si>
    <t>Enter Amount of Rental Days:</t>
  </si>
  <si>
    <t>Total Rental</t>
  </si>
  <si>
    <t>Instructions:</t>
  </si>
  <si>
    <t>Est. Additional Miles Needed:</t>
  </si>
  <si>
    <t>Propane Refill (per Gallon)</t>
  </si>
  <si>
    <t>Gas refill (Per Gallon)</t>
  </si>
  <si>
    <t>2. Accessories</t>
  </si>
  <si>
    <t>3. Services</t>
  </si>
  <si>
    <t>Dumping of Holding Tanks</t>
  </si>
  <si>
    <t>1. Select type of trip from drop-down below:</t>
  </si>
  <si>
    <t>Dump of Tanks, propane &amp; generator</t>
  </si>
  <si>
    <t>Est. Mileage Cost ($.45/Mile)</t>
  </si>
  <si>
    <t>Security Deposit* (Not included in Total Due)</t>
  </si>
  <si>
    <t>Total Due at Rental (Inc. Security Deposit)</t>
  </si>
  <si>
    <t>Total Due at Rental - Security Deposit</t>
  </si>
  <si>
    <t>1. Only enter values in the white cells</t>
  </si>
  <si>
    <t>2. Select type of trip (IE. Week, Three-Day)</t>
  </si>
  <si>
    <t>3. Enter Mileage</t>
  </si>
  <si>
    <t>4. Select Additional Accessories</t>
  </si>
  <si>
    <t>49 CC Scooter (Cost Per Day)</t>
  </si>
  <si>
    <t>Dump of tanks / Generator / Propane - Weekly</t>
  </si>
  <si>
    <t>Notes:</t>
  </si>
  <si>
    <t>* Security deposit can be cash or credit card.  A hold for $1,000 will be placed on your credit card.</t>
  </si>
  <si>
    <t>Additional Days Needed</t>
  </si>
  <si>
    <r>
      <rPr>
        <b/>
        <sz val="11"/>
        <color theme="1"/>
        <rFont val="Calibri"/>
        <family val="2"/>
        <scheme val="minor"/>
      </rPr>
      <t>Notes:</t>
    </r>
    <r>
      <rPr>
        <sz val="11"/>
        <color theme="1"/>
        <rFont val="Calibri"/>
        <family val="2"/>
        <scheme val="minor"/>
      </rPr>
      <t xml:space="preserve">
This sheet is to be used to figure out an estimate of what your trip will cost.  Milage &amp; propane consumption may be more or less based on the odometer reading upon your return.
We understand that it may be difficult to refill the propane tanks, and depending on your trip, dump the holding tanks.  So let us take care of that for you for a small fee.</t>
    </r>
  </si>
  <si>
    <t>ESTIMATED GAS COSTS</t>
  </si>
  <si>
    <t>Estimated Gas For Your Trip</t>
  </si>
  <si>
    <t>Estimtated Gas Price Per Gallon</t>
  </si>
  <si>
    <t>MILEAGE ESTIMATOR</t>
  </si>
  <si>
    <t>$50.00 Accessories</t>
  </si>
  <si>
    <t>Campfire Propane Firepit w tank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</si>
</sst>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_(&quot;$&quot;* #,##0.0000_);_(&quot;$&quot;* \(#,##0.0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4"/>
      <color theme="1"/>
      <name val="Calibri"/>
      <family val="2"/>
      <scheme val="minor"/>
    </font>
    <font>
      <b/>
      <sz val="11"/>
      <name val="Calibri"/>
      <family val="2"/>
      <scheme val="minor"/>
    </font>
    <font>
      <b/>
      <sz val="12"/>
      <color theme="0"/>
      <name val="Calibri"/>
      <family val="2"/>
      <scheme val="minor"/>
    </font>
    <font>
      <b/>
      <sz val="11"/>
      <color rgb="FFFF0000"/>
      <name val="Calibri"/>
      <family val="2"/>
      <scheme val="minor"/>
    </font>
    <font>
      <sz val="14"/>
      <color theme="1"/>
      <name val="Calibri"/>
      <family val="2"/>
      <scheme val="minor"/>
    </font>
    <font>
      <sz val="13"/>
      <color theme="1"/>
      <name val="Calibri"/>
      <family val="2"/>
      <scheme val="minor"/>
    </font>
    <font>
      <b/>
      <sz val="13"/>
      <color theme="1"/>
      <name val="Calibri"/>
      <family val="2"/>
      <scheme val="minor"/>
    </font>
    <font>
      <b/>
      <i/>
      <sz val="12"/>
      <color rgb="FFFF0000"/>
      <name val="Calibri"/>
      <family val="2"/>
      <scheme val="minor"/>
    </font>
    <font>
      <b/>
      <i/>
      <sz val="12"/>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249977111117893"/>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44" fontId="0" fillId="0" borderId="0" xfId="1" applyFont="1"/>
    <xf numFmtId="0" fontId="0" fillId="0" borderId="0" xfId="0" applyAlignment="1">
      <alignment horizontal="center"/>
    </xf>
    <xf numFmtId="0" fontId="0" fillId="0" borderId="0" xfId="0" applyAlignment="1">
      <alignment horizontal="center" vertical="center"/>
    </xf>
    <xf numFmtId="0" fontId="2" fillId="2" borderId="1" xfId="0" applyFont="1" applyFill="1" applyBorder="1" applyAlignment="1">
      <alignment horizontal="left"/>
    </xf>
    <xf numFmtId="44" fontId="2" fillId="2" borderId="2" xfId="1" applyFont="1" applyFill="1" applyBorder="1"/>
    <xf numFmtId="0" fontId="2" fillId="2" borderId="2" xfId="0" applyFont="1" applyFill="1" applyBorder="1" applyAlignment="1">
      <alignment horizontal="center"/>
    </xf>
    <xf numFmtId="0" fontId="2" fillId="2" borderId="3" xfId="0" applyFont="1" applyFill="1" applyBorder="1"/>
    <xf numFmtId="0" fontId="0" fillId="5" borderId="4" xfId="0" applyFont="1" applyFill="1" applyBorder="1" applyAlignment="1">
      <alignment horizontal="right"/>
    </xf>
    <xf numFmtId="0" fontId="0" fillId="0" borderId="5" xfId="0" applyBorder="1"/>
    <xf numFmtId="0" fontId="0" fillId="5" borderId="4" xfId="0" applyFill="1" applyBorder="1" applyAlignment="1">
      <alignment horizontal="right"/>
    </xf>
    <xf numFmtId="0" fontId="0" fillId="5" borderId="5" xfId="0" applyFill="1" applyBorder="1"/>
    <xf numFmtId="0" fontId="0" fillId="5" borderId="6" xfId="0" applyFill="1" applyBorder="1" applyAlignment="1">
      <alignment horizontal="right"/>
    </xf>
    <xf numFmtId="0" fontId="0" fillId="5" borderId="4" xfId="0" applyFill="1" applyBorder="1"/>
    <xf numFmtId="0" fontId="0" fillId="5" borderId="0" xfId="0" applyFill="1" applyBorder="1"/>
    <xf numFmtId="44" fontId="0" fillId="5" borderId="0" xfId="1" applyFont="1" applyFill="1" applyBorder="1"/>
    <xf numFmtId="0" fontId="0" fillId="0" borderId="0" xfId="0" applyBorder="1" applyAlignment="1">
      <alignment horizontal="center"/>
    </xf>
    <xf numFmtId="44" fontId="0" fillId="5" borderId="5" xfId="0" applyNumberFormat="1" applyFill="1" applyBorder="1"/>
    <xf numFmtId="0" fontId="0" fillId="5" borderId="0" xfId="0" applyFill="1" applyBorder="1" applyAlignment="1">
      <alignment horizontal="center"/>
    </xf>
    <xf numFmtId="44" fontId="0" fillId="5" borderId="5" xfId="1" applyFont="1" applyFill="1" applyBorder="1"/>
    <xf numFmtId="0" fontId="0" fillId="8" borderId="0" xfId="0" applyFill="1" applyBorder="1"/>
    <xf numFmtId="44" fontId="7" fillId="9" borderId="2" xfId="1" applyFont="1" applyFill="1" applyBorder="1"/>
    <xf numFmtId="0" fontId="7" fillId="9" borderId="2" xfId="0" applyFont="1" applyFill="1" applyBorder="1" applyAlignment="1">
      <alignment horizontal="center"/>
    </xf>
    <xf numFmtId="0" fontId="7" fillId="9" borderId="3" xfId="0" applyFont="1" applyFill="1" applyBorder="1" applyAlignment="1">
      <alignment horizontal="center"/>
    </xf>
    <xf numFmtId="0" fontId="6" fillId="2" borderId="2" xfId="0" applyFont="1" applyFill="1" applyBorder="1" applyAlignment="1">
      <alignment horizontal="left"/>
    </xf>
    <xf numFmtId="8" fontId="0" fillId="0" borderId="0" xfId="1" applyNumberFormat="1" applyFont="1"/>
    <xf numFmtId="44" fontId="5" fillId="10" borderId="3" xfId="0" applyNumberFormat="1" applyFont="1" applyFill="1" applyBorder="1" applyAlignment="1">
      <alignment wrapText="1"/>
    </xf>
    <xf numFmtId="44" fontId="9" fillId="2" borderId="3" xfId="0" applyNumberFormat="1" applyFont="1" applyFill="1" applyBorder="1"/>
    <xf numFmtId="0" fontId="0" fillId="8" borderId="0" xfId="0" applyFill="1" applyBorder="1" applyAlignment="1">
      <alignment wrapText="1"/>
    </xf>
    <xf numFmtId="0" fontId="0" fillId="0" borderId="12"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0" xfId="0" applyAlignment="1">
      <alignment vertical="top"/>
    </xf>
    <xf numFmtId="8" fontId="0" fillId="0" borderId="5" xfId="0" applyNumberFormat="1" applyBorder="1"/>
    <xf numFmtId="8" fontId="0" fillId="0" borderId="7" xfId="0" applyNumberFormat="1" applyBorder="1"/>
    <xf numFmtId="0" fontId="0" fillId="0" borderId="8" xfId="0" applyBorder="1" applyAlignment="1">
      <alignment horizontal="left" wrapText="1"/>
    </xf>
    <xf numFmtId="0" fontId="0" fillId="0" borderId="14" xfId="0" applyBorder="1" applyAlignment="1">
      <alignment horizontal="left" wrapText="1"/>
    </xf>
    <xf numFmtId="0" fontId="0" fillId="0" borderId="9" xfId="0" applyBorder="1" applyAlignment="1">
      <alignment horizontal="left" wrapText="1"/>
    </xf>
    <xf numFmtId="0" fontId="0" fillId="0" borderId="12" xfId="0" applyBorder="1" applyAlignment="1">
      <alignment horizontal="left" wrapText="1"/>
    </xf>
    <xf numFmtId="0" fontId="0" fillId="0" borderId="0"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5" xfId="0" applyBorder="1" applyAlignment="1">
      <alignment horizontal="left" wrapText="1"/>
    </xf>
    <xf numFmtId="0" fontId="0" fillId="0" borderId="11" xfId="0" applyBorder="1" applyAlignment="1">
      <alignment horizontal="left" wrapText="1"/>
    </xf>
    <xf numFmtId="0" fontId="13" fillId="8" borderId="0" xfId="0" applyFont="1" applyFill="1" applyBorder="1" applyAlignment="1">
      <alignment horizontal="left"/>
    </xf>
    <xf numFmtId="0" fontId="0" fillId="0" borderId="0" xfId="0" applyBorder="1" applyAlignment="1">
      <alignment horizontal="left"/>
    </xf>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2" fillId="4" borderId="1" xfId="0" applyFont="1" applyFill="1" applyBorder="1" applyAlignment="1">
      <alignment horizontal="left"/>
    </xf>
    <xf numFmtId="0" fontId="2" fillId="4" borderId="2" xfId="0" applyFont="1" applyFill="1" applyBorder="1" applyAlignment="1">
      <alignment horizontal="left"/>
    </xf>
    <xf numFmtId="0" fontId="2" fillId="4" borderId="3" xfId="0" applyFont="1" applyFill="1" applyBorder="1" applyAlignment="1">
      <alignment horizontal="left"/>
    </xf>
    <xf numFmtId="0" fontId="2" fillId="6" borderId="1" xfId="0" applyFont="1" applyFill="1" applyBorder="1" applyAlignment="1">
      <alignment horizontal="left"/>
    </xf>
    <xf numFmtId="0" fontId="2" fillId="6" borderId="2" xfId="0" applyFont="1" applyFill="1" applyBorder="1" applyAlignment="1">
      <alignment horizontal="left"/>
    </xf>
    <xf numFmtId="0" fontId="2" fillId="6" borderId="3" xfId="0" applyFont="1" applyFill="1" applyBorder="1" applyAlignment="1">
      <alignment horizontal="left"/>
    </xf>
    <xf numFmtId="0" fontId="0" fillId="0" borderId="8" xfId="0" applyBorder="1" applyAlignment="1">
      <alignment horizontal="left" vertical="top" wrapText="1"/>
    </xf>
    <xf numFmtId="0" fontId="0" fillId="0" borderId="9"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xf>
    <xf numFmtId="0" fontId="0" fillId="0" borderId="13" xfId="0" applyBorder="1" applyAlignment="1">
      <alignment horizontal="left"/>
    </xf>
    <xf numFmtId="0" fontId="0" fillId="7" borderId="1" xfId="0" applyFill="1" applyBorder="1" applyAlignment="1">
      <alignment horizontal="center"/>
    </xf>
    <xf numFmtId="0" fontId="0" fillId="7" borderId="3" xfId="0" applyFill="1" applyBorder="1" applyAlignment="1">
      <alignment horizontal="center"/>
    </xf>
    <xf numFmtId="0" fontId="7" fillId="9" borderId="1" xfId="0" applyFont="1" applyFill="1" applyBorder="1" applyAlignment="1">
      <alignment horizontal="left"/>
    </xf>
    <xf numFmtId="0" fontId="7" fillId="9" borderId="2" xfId="0" applyFont="1" applyFill="1" applyBorder="1" applyAlignment="1">
      <alignment horizontal="left"/>
    </xf>
    <xf numFmtId="0" fontId="8" fillId="8" borderId="8" xfId="0" applyFont="1" applyFill="1" applyBorder="1" applyAlignment="1">
      <alignment horizontal="left"/>
    </xf>
    <xf numFmtId="0" fontId="8" fillId="8" borderId="9" xfId="0" applyFont="1" applyFill="1" applyBorder="1" applyAlignment="1">
      <alignment horizontal="left"/>
    </xf>
    <xf numFmtId="0" fontId="12" fillId="8" borderId="12" xfId="0" applyFont="1" applyFill="1" applyBorder="1" applyAlignment="1">
      <alignment horizontal="left"/>
    </xf>
    <xf numFmtId="0" fontId="12" fillId="8" borderId="13" xfId="0" applyFont="1" applyFill="1" applyBorder="1" applyAlignment="1">
      <alignment horizontal="left"/>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10" borderId="1" xfId="0" applyFont="1" applyFill="1" applyBorder="1" applyAlignment="1">
      <alignment horizontal="left" wrapText="1"/>
    </xf>
    <xf numFmtId="0" fontId="11" fillId="10" borderId="2" xfId="0" applyFont="1" applyFill="1" applyBorder="1" applyAlignment="1">
      <alignment horizontal="left" wrapText="1"/>
    </xf>
    <xf numFmtId="44" fontId="0" fillId="5" borderId="0" xfId="1" applyFont="1" applyFill="1" applyBorder="1" applyProtection="1"/>
    <xf numFmtId="164" fontId="0" fillId="5" borderId="0" xfId="1" applyNumberFormat="1" applyFont="1" applyFill="1" applyBorder="1" applyProtection="1"/>
  </cellXfs>
  <cellStyles count="2">
    <cellStyle name="Currency" xfId="1" builtinId="4"/>
    <cellStyle name="Normal" xfId="0" builtinId="0"/>
  </cellStyles>
  <dxfs count="0"/>
  <tableStyles count="0" defaultTableStyle="TableStyleMedium2" defaultPivotStyle="PivotStyleLight16"/>
  <colors>
    <mruColors>
      <color rgb="FFFF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37"/>
  <sheetViews>
    <sheetView tabSelected="1" topLeftCell="A16" zoomScale="130" zoomScaleNormal="130" workbookViewId="0">
      <selection activeCell="D25" activeCellId="17" sqref="D4 D6 D5 D4 D8 D9 D10 D12 D13 D14 D15 D17 D18 D19 D20 D21 D22 D25"/>
    </sheetView>
  </sheetViews>
  <sheetFormatPr defaultRowHeight="14.25" x14ac:dyDescent="0.45"/>
  <cols>
    <col min="1" max="1" width="1.1328125" customWidth="1"/>
    <col min="2" max="2" width="2" customWidth="1"/>
    <col min="3" max="3" width="35.3984375" customWidth="1"/>
    <col min="4" max="4" width="11" style="1" customWidth="1"/>
    <col min="5" max="5" width="5.3984375" style="2" customWidth="1"/>
    <col min="6" max="6" width="14.59765625" bestFit="1" customWidth="1"/>
    <col min="7" max="7" width="1.73046875" customWidth="1"/>
    <col min="8" max="8" width="30" customWidth="1"/>
    <col min="9" max="9" width="11.33203125" customWidth="1"/>
  </cols>
  <sheetData>
    <row r="1" spans="2:9" ht="14.65" thickBot="1" x14ac:dyDescent="0.5"/>
    <row r="2" spans="2:9" ht="16.149999999999999" thickBot="1" x14ac:dyDescent="0.55000000000000004">
      <c r="B2" s="66" t="s">
        <v>0</v>
      </c>
      <c r="C2" s="67"/>
      <c r="D2" s="21" t="s">
        <v>1</v>
      </c>
      <c r="E2" s="22" t="s">
        <v>2</v>
      </c>
      <c r="F2" s="23" t="s">
        <v>20</v>
      </c>
      <c r="H2" s="64" t="s">
        <v>62</v>
      </c>
      <c r="I2" s="65"/>
    </row>
    <row r="3" spans="2:9" ht="14.65" thickBot="1" x14ac:dyDescent="0.5">
      <c r="B3" s="4"/>
      <c r="C3" s="24" t="s">
        <v>43</v>
      </c>
      <c r="D3" s="5"/>
      <c r="E3" s="6"/>
      <c r="F3" s="7"/>
      <c r="H3" s="13"/>
      <c r="I3" s="11"/>
    </row>
    <row r="4" spans="2:9" x14ac:dyDescent="0.45">
      <c r="B4" s="13"/>
      <c r="C4" s="20" t="s">
        <v>6</v>
      </c>
      <c r="D4" s="76">
        <f>IF(C4="Three-Day",Data!C3, (IF(C4="Week",Data!C4,IF(C4="Month",Data!C5,Data!C6))) )</f>
        <v>1700</v>
      </c>
      <c r="E4" s="16">
        <v>1</v>
      </c>
      <c r="F4" s="17">
        <f>D4</f>
        <v>1700</v>
      </c>
      <c r="H4" s="8" t="s">
        <v>34</v>
      </c>
      <c r="I4" s="9">
        <v>7</v>
      </c>
    </row>
    <row r="5" spans="2:9" x14ac:dyDescent="0.45">
      <c r="B5" s="13"/>
      <c r="C5" s="14" t="s">
        <v>45</v>
      </c>
      <c r="D5" s="76">
        <f>IF((I8*Data!G3) &gt; 0,((I7-I5)*Data!G3),0)</f>
        <v>2306.25</v>
      </c>
      <c r="E5" s="16"/>
      <c r="F5" s="17">
        <f>D5</f>
        <v>2306.25</v>
      </c>
      <c r="H5" s="10" t="s">
        <v>33</v>
      </c>
      <c r="I5" s="11">
        <f>I4*Data!F3</f>
        <v>875</v>
      </c>
    </row>
    <row r="6" spans="2:9" ht="14.65" thickBot="1" x14ac:dyDescent="0.5">
      <c r="B6" s="13"/>
      <c r="C6" s="14" t="s">
        <v>57</v>
      </c>
      <c r="D6" s="76">
        <v>242</v>
      </c>
      <c r="E6" s="16">
        <v>0</v>
      </c>
      <c r="F6" s="17">
        <f>E6*D6</f>
        <v>0</v>
      </c>
      <c r="H6" s="10"/>
      <c r="I6" s="11"/>
    </row>
    <row r="7" spans="2:9" ht="14.65" thickBot="1" x14ac:dyDescent="0.5">
      <c r="B7" s="47" t="s">
        <v>40</v>
      </c>
      <c r="C7" s="48"/>
      <c r="D7" s="48"/>
      <c r="E7" s="48"/>
      <c r="F7" s="49"/>
      <c r="H7" s="10" t="s">
        <v>25</v>
      </c>
      <c r="I7" s="9">
        <v>6000</v>
      </c>
    </row>
    <row r="8" spans="2:9" ht="14.65" thickBot="1" x14ac:dyDescent="0.5">
      <c r="B8" s="13"/>
      <c r="C8" s="14" t="s">
        <v>8</v>
      </c>
      <c r="D8" s="76">
        <v>5</v>
      </c>
      <c r="E8" s="16">
        <v>0</v>
      </c>
      <c r="F8" s="17">
        <f>D8*E8</f>
        <v>0</v>
      </c>
      <c r="H8" s="10" t="s">
        <v>37</v>
      </c>
      <c r="I8" s="11">
        <f>IF(I7-I5&lt; 0, 0, I7-I5)</f>
        <v>5125</v>
      </c>
    </row>
    <row r="9" spans="2:9" ht="14.65" thickBot="1" x14ac:dyDescent="0.5">
      <c r="B9" s="13"/>
      <c r="C9" s="14" t="s">
        <v>26</v>
      </c>
      <c r="D9" s="76">
        <v>5</v>
      </c>
      <c r="E9" s="16">
        <v>0</v>
      </c>
      <c r="F9" s="17">
        <f>D9*E9</f>
        <v>0</v>
      </c>
      <c r="H9" s="64" t="s">
        <v>59</v>
      </c>
      <c r="I9" s="65"/>
    </row>
    <row r="10" spans="2:9" x14ac:dyDescent="0.45">
      <c r="B10" s="13"/>
      <c r="C10" s="14" t="s">
        <v>27</v>
      </c>
      <c r="D10" s="76">
        <v>5</v>
      </c>
      <c r="E10" s="16">
        <v>0</v>
      </c>
      <c r="F10" s="17">
        <f t="shared" ref="F10:F15" si="0">D10*E10</f>
        <v>0</v>
      </c>
      <c r="H10" s="10" t="s">
        <v>61</v>
      </c>
      <c r="I10" s="34">
        <v>2.5</v>
      </c>
    </row>
    <row r="11" spans="2:9" ht="14.65" thickBot="1" x14ac:dyDescent="0.5">
      <c r="B11" s="13"/>
      <c r="C11" s="14"/>
      <c r="D11" s="15"/>
      <c r="E11" s="16">
        <v>0</v>
      </c>
      <c r="F11" s="17">
        <f t="shared" si="0"/>
        <v>0</v>
      </c>
      <c r="H11" s="12" t="s">
        <v>60</v>
      </c>
      <c r="I11" s="35">
        <f>IF(I7 &gt; 0,((I7 / 9) * I10),0)</f>
        <v>1666.6666666666665</v>
      </c>
    </row>
    <row r="12" spans="2:9" x14ac:dyDescent="0.45">
      <c r="B12" s="13"/>
      <c r="C12" s="14" t="s">
        <v>28</v>
      </c>
      <c r="D12" s="76">
        <v>50</v>
      </c>
      <c r="E12" s="16">
        <v>1</v>
      </c>
      <c r="F12" s="17">
        <f t="shared" si="0"/>
        <v>50</v>
      </c>
    </row>
    <row r="13" spans="2:9" x14ac:dyDescent="0.45">
      <c r="B13" s="13"/>
      <c r="C13" s="14" t="s">
        <v>11</v>
      </c>
      <c r="D13" s="76">
        <v>50</v>
      </c>
      <c r="E13" s="16">
        <v>1</v>
      </c>
      <c r="F13" s="17">
        <f t="shared" si="0"/>
        <v>50</v>
      </c>
      <c r="H13" s="68" t="s">
        <v>36</v>
      </c>
      <c r="I13" s="69"/>
    </row>
    <row r="14" spans="2:9" ht="15.75" x14ac:dyDescent="0.5">
      <c r="B14" s="13"/>
      <c r="C14" s="14" t="s">
        <v>12</v>
      </c>
      <c r="D14" s="76">
        <v>50</v>
      </c>
      <c r="E14" s="16">
        <v>0</v>
      </c>
      <c r="F14" s="17">
        <f t="shared" si="0"/>
        <v>0</v>
      </c>
      <c r="H14" s="70" t="s">
        <v>49</v>
      </c>
      <c r="I14" s="71"/>
    </row>
    <row r="15" spans="2:9" ht="14.65" thickBot="1" x14ac:dyDescent="0.5">
      <c r="B15" s="13"/>
      <c r="C15" s="14" t="s">
        <v>53</v>
      </c>
      <c r="D15" s="76">
        <v>65</v>
      </c>
      <c r="E15" s="16">
        <v>3</v>
      </c>
      <c r="F15" s="17">
        <f t="shared" si="0"/>
        <v>195</v>
      </c>
      <c r="H15" s="62" t="s">
        <v>50</v>
      </c>
      <c r="I15" s="63"/>
    </row>
    <row r="16" spans="2:9" ht="14.65" thickBot="1" x14ac:dyDescent="0.5">
      <c r="B16" s="50" t="s">
        <v>41</v>
      </c>
      <c r="C16" s="51"/>
      <c r="D16" s="51"/>
      <c r="E16" s="51"/>
      <c r="F16" s="52"/>
      <c r="H16" s="62" t="s">
        <v>51</v>
      </c>
      <c r="I16" s="63"/>
    </row>
    <row r="17" spans="2:9" x14ac:dyDescent="0.45">
      <c r="B17" s="13"/>
      <c r="C17" s="14" t="s">
        <v>39</v>
      </c>
      <c r="D17" s="76">
        <f>Data!C25</f>
        <v>3.99</v>
      </c>
      <c r="E17" s="16">
        <v>3</v>
      </c>
      <c r="F17" s="17">
        <f>D17*E17</f>
        <v>11.97</v>
      </c>
      <c r="H17" s="62" t="s">
        <v>52</v>
      </c>
      <c r="I17" s="63"/>
    </row>
    <row r="18" spans="2:9" ht="15" customHeight="1" x14ac:dyDescent="0.45">
      <c r="B18" s="13"/>
      <c r="C18" s="14" t="s">
        <v>38</v>
      </c>
      <c r="D18" s="76">
        <f>Data!C24</f>
        <v>4.5</v>
      </c>
      <c r="E18" s="16">
        <v>3</v>
      </c>
      <c r="F18" s="17">
        <f t="shared" ref="F18:F20" si="1">D18*E18</f>
        <v>13.5</v>
      </c>
      <c r="H18" s="29"/>
      <c r="I18" s="30"/>
    </row>
    <row r="19" spans="2:9" x14ac:dyDescent="0.45">
      <c r="B19" s="13"/>
      <c r="C19" s="14" t="s">
        <v>30</v>
      </c>
      <c r="D19" s="76">
        <f>Data!C26</f>
        <v>150</v>
      </c>
      <c r="E19" s="16">
        <v>1</v>
      </c>
      <c r="F19" s="17">
        <f t="shared" si="1"/>
        <v>150</v>
      </c>
      <c r="H19" s="31"/>
      <c r="I19" s="32"/>
    </row>
    <row r="20" spans="2:9" x14ac:dyDescent="0.45">
      <c r="B20" s="13"/>
      <c r="C20" s="14" t="s">
        <v>29</v>
      </c>
      <c r="D20" s="76">
        <f>Data!C27</f>
        <v>150</v>
      </c>
      <c r="E20" s="16">
        <v>0</v>
      </c>
      <c r="F20" s="17">
        <f t="shared" si="1"/>
        <v>0</v>
      </c>
      <c r="H20" s="33"/>
      <c r="I20" s="33"/>
    </row>
    <row r="21" spans="2:9" x14ac:dyDescent="0.45">
      <c r="B21" s="13"/>
      <c r="C21" s="14" t="s">
        <v>42</v>
      </c>
      <c r="D21" s="76">
        <f>Data!C23</f>
        <v>75</v>
      </c>
      <c r="E21" s="16">
        <v>0</v>
      </c>
      <c r="F21" s="17">
        <f>E21*D21</f>
        <v>0</v>
      </c>
      <c r="H21" s="56" t="s">
        <v>58</v>
      </c>
      <c r="I21" s="57"/>
    </row>
    <row r="22" spans="2:9" ht="28.9" thickBot="1" x14ac:dyDescent="0.5">
      <c r="B22" s="13"/>
      <c r="C22" s="28" t="s">
        <v>54</v>
      </c>
      <c r="D22" s="76">
        <f>IF(C22 = "Dump of tanks / Generator / Propane - Weekly", 200,100)</f>
        <v>200</v>
      </c>
      <c r="E22" s="18">
        <v>1</v>
      </c>
      <c r="F22" s="17">
        <f>D22</f>
        <v>200</v>
      </c>
      <c r="H22" s="58"/>
      <c r="I22" s="59"/>
    </row>
    <row r="23" spans="2:9" ht="14.65" thickBot="1" x14ac:dyDescent="0.5">
      <c r="B23" s="53" t="s">
        <v>31</v>
      </c>
      <c r="C23" s="54"/>
      <c r="D23" s="54"/>
      <c r="E23" s="54"/>
      <c r="F23" s="55"/>
      <c r="H23" s="58"/>
      <c r="I23" s="59"/>
    </row>
    <row r="24" spans="2:9" x14ac:dyDescent="0.45">
      <c r="B24" s="13"/>
      <c r="C24" s="14" t="s">
        <v>20</v>
      </c>
      <c r="D24" s="15"/>
      <c r="E24" s="18"/>
      <c r="F24" s="17">
        <f>SUM(F17:F22,F8:F15,F4:F6)</f>
        <v>4676.72</v>
      </c>
      <c r="H24" s="58"/>
      <c r="I24" s="59"/>
    </row>
    <row r="25" spans="2:9" x14ac:dyDescent="0.45">
      <c r="B25" s="13"/>
      <c r="C25" s="14" t="s">
        <v>32</v>
      </c>
      <c r="D25" s="77">
        <v>8.7499999999999994E-2</v>
      </c>
      <c r="E25" s="18"/>
      <c r="F25" s="19">
        <f>D25*F24</f>
        <v>409.21300000000002</v>
      </c>
      <c r="H25" s="58"/>
      <c r="I25" s="59"/>
    </row>
    <row r="26" spans="2:9" x14ac:dyDescent="0.45">
      <c r="B26" s="13"/>
      <c r="C26" s="14" t="s">
        <v>35</v>
      </c>
      <c r="D26" s="15"/>
      <c r="E26" s="18"/>
      <c r="F26" s="17">
        <f>SUM(F24:F25)</f>
        <v>5085.933</v>
      </c>
      <c r="H26" s="58"/>
      <c r="I26" s="59"/>
    </row>
    <row r="27" spans="2:9" ht="14.65" thickBot="1" x14ac:dyDescent="0.5">
      <c r="B27" s="13"/>
      <c r="C27" s="14" t="s">
        <v>46</v>
      </c>
      <c r="D27" s="15"/>
      <c r="E27" s="18"/>
      <c r="F27" s="19">
        <v>1000</v>
      </c>
      <c r="H27" s="58"/>
      <c r="I27" s="59"/>
    </row>
    <row r="28" spans="2:9" ht="18.399999999999999" thickBot="1" x14ac:dyDescent="0.6">
      <c r="B28" s="72" t="s">
        <v>47</v>
      </c>
      <c r="C28" s="73"/>
      <c r="D28" s="73"/>
      <c r="E28" s="73"/>
      <c r="F28" s="27">
        <f>SUM(F26:F27)</f>
        <v>6085.933</v>
      </c>
      <c r="H28" s="58"/>
      <c r="I28" s="59"/>
    </row>
    <row r="29" spans="2:9" ht="27" customHeight="1" thickBot="1" x14ac:dyDescent="0.6">
      <c r="B29" s="74" t="s">
        <v>48</v>
      </c>
      <c r="C29" s="75"/>
      <c r="D29" s="75"/>
      <c r="E29" s="75"/>
      <c r="F29" s="26">
        <f>F28-F27</f>
        <v>5085.933</v>
      </c>
      <c r="H29" s="60"/>
      <c r="I29" s="61"/>
    </row>
    <row r="30" spans="2:9" ht="18.75" customHeight="1" x14ac:dyDescent="0.5">
      <c r="B30" s="45" t="s">
        <v>56</v>
      </c>
      <c r="C30" s="45"/>
      <c r="D30" s="45"/>
      <c r="E30" s="45"/>
      <c r="F30" s="45"/>
      <c r="G30" s="45"/>
      <c r="H30" s="45"/>
      <c r="I30" s="45"/>
    </row>
    <row r="31" spans="2:9" ht="21" customHeight="1" x14ac:dyDescent="0.45">
      <c r="B31" s="46" t="s">
        <v>55</v>
      </c>
      <c r="C31" s="46"/>
      <c r="D31" s="46"/>
      <c r="E31" s="46"/>
      <c r="F31" s="46"/>
      <c r="G31" s="46"/>
      <c r="H31" s="46"/>
      <c r="I31" s="46"/>
    </row>
    <row r="32" spans="2:9" x14ac:dyDescent="0.45">
      <c r="C32" s="36"/>
      <c r="D32" s="37"/>
      <c r="E32" s="37"/>
      <c r="F32" s="37"/>
      <c r="G32" s="37"/>
      <c r="H32" s="37"/>
      <c r="I32" s="38"/>
    </row>
    <row r="33" spans="3:9" x14ac:dyDescent="0.45">
      <c r="C33" s="39"/>
      <c r="D33" s="40"/>
      <c r="E33" s="40"/>
      <c r="F33" s="40"/>
      <c r="G33" s="40"/>
      <c r="H33" s="40"/>
      <c r="I33" s="41"/>
    </row>
    <row r="34" spans="3:9" x14ac:dyDescent="0.45">
      <c r="C34" s="39"/>
      <c r="D34" s="40"/>
      <c r="E34" s="40"/>
      <c r="F34" s="40"/>
      <c r="G34" s="40"/>
      <c r="H34" s="40"/>
      <c r="I34" s="41"/>
    </row>
    <row r="35" spans="3:9" x14ac:dyDescent="0.45">
      <c r="C35" s="39"/>
      <c r="D35" s="40"/>
      <c r="E35" s="40"/>
      <c r="F35" s="40"/>
      <c r="G35" s="40"/>
      <c r="H35" s="40"/>
      <c r="I35" s="41"/>
    </row>
    <row r="36" spans="3:9" x14ac:dyDescent="0.45">
      <c r="C36" s="39"/>
      <c r="D36" s="40"/>
      <c r="E36" s="40"/>
      <c r="F36" s="40"/>
      <c r="G36" s="40"/>
      <c r="H36" s="40"/>
      <c r="I36" s="41"/>
    </row>
    <row r="37" spans="3:9" x14ac:dyDescent="0.45">
      <c r="C37" s="42"/>
      <c r="D37" s="43"/>
      <c r="E37" s="43"/>
      <c r="F37" s="43"/>
      <c r="G37" s="43"/>
      <c r="H37" s="43"/>
      <c r="I37" s="44"/>
    </row>
  </sheetData>
  <mergeCells count="17">
    <mergeCell ref="B2:C2"/>
    <mergeCell ref="H13:I13"/>
    <mergeCell ref="H14:I14"/>
    <mergeCell ref="B28:E28"/>
    <mergeCell ref="B29:E29"/>
    <mergeCell ref="H15:I15"/>
    <mergeCell ref="H16:I16"/>
    <mergeCell ref="H2:I2"/>
    <mergeCell ref="C32:I37"/>
    <mergeCell ref="B30:I30"/>
    <mergeCell ref="B31:I31"/>
    <mergeCell ref="B7:F7"/>
    <mergeCell ref="B16:F16"/>
    <mergeCell ref="B23:F23"/>
    <mergeCell ref="H21:I29"/>
    <mergeCell ref="H17:I17"/>
    <mergeCell ref="H9:I9"/>
  </mergeCells>
  <dataValidations count="5">
    <dataValidation type="list" allowBlank="1" showInputMessage="1" showErrorMessage="1" sqref="E19:E20 E8:E14">
      <formula1>"0,1"</formula1>
    </dataValidation>
    <dataValidation type="whole" allowBlank="1" showInputMessage="1" showErrorMessage="1" sqref="E17:E18">
      <formula1>0</formula1>
      <formula2>10000</formula2>
    </dataValidation>
    <dataValidation type="list" allowBlank="1" showInputMessage="1" showErrorMessage="1" sqref="C4">
      <formula1>"Three-Day, Week, Month, Pro Rated"</formula1>
    </dataValidation>
    <dataValidation type="list" allowBlank="1" showInputMessage="1" showErrorMessage="1" sqref="E15">
      <formula1>"0,1,2,3,4,5,6,7,8,9,10,11,12,13,14,15,16,17,18,19,20,21,22,23,24,25,26,27,28,29,30,31"</formula1>
    </dataValidation>
    <dataValidation type="list" allowBlank="1" showInputMessage="1" showErrorMessage="1" sqref="C22">
      <formula1>"Dump of tanks / Generator / Propane - Three Day, Dump of tanks / Generator / Propane - Weekly"</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Data!$B$3:$B$6</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2"/>
  <sheetViews>
    <sheetView topLeftCell="A4" workbookViewId="0">
      <selection activeCell="D19" sqref="D19"/>
    </sheetView>
  </sheetViews>
  <sheetFormatPr defaultRowHeight="14.25" x14ac:dyDescent="0.45"/>
  <cols>
    <col min="1" max="1" width="9.1328125" style="2"/>
    <col min="2" max="2" width="34.265625" bestFit="1" customWidth="1"/>
    <col min="3" max="3" width="10.59765625" style="1" bestFit="1" customWidth="1"/>
    <col min="4" max="4" width="9.1328125" style="3"/>
    <col min="5" max="5" width="16.73046875" customWidth="1"/>
  </cols>
  <sheetData>
    <row r="2" spans="1:7" x14ac:dyDescent="0.45">
      <c r="A2" s="2" t="s">
        <v>19</v>
      </c>
      <c r="B2" t="s">
        <v>3</v>
      </c>
      <c r="C2" s="1" t="s">
        <v>1</v>
      </c>
      <c r="D2" s="3" t="s">
        <v>24</v>
      </c>
      <c r="G2" t="s">
        <v>1</v>
      </c>
    </row>
    <row r="3" spans="1:7" x14ac:dyDescent="0.45">
      <c r="A3" s="2">
        <v>1</v>
      </c>
      <c r="B3" t="s">
        <v>4</v>
      </c>
      <c r="C3" s="25">
        <v>975</v>
      </c>
      <c r="D3" s="3">
        <v>2</v>
      </c>
      <c r="E3" t="s">
        <v>21</v>
      </c>
      <c r="F3">
        <v>125</v>
      </c>
      <c r="G3" s="25">
        <v>0.45</v>
      </c>
    </row>
    <row r="4" spans="1:7" x14ac:dyDescent="0.45">
      <c r="A4" s="2">
        <v>2</v>
      </c>
      <c r="B4" t="s">
        <v>6</v>
      </c>
      <c r="C4" s="25">
        <v>1700</v>
      </c>
      <c r="D4" s="3">
        <v>7</v>
      </c>
      <c r="E4" t="s">
        <v>22</v>
      </c>
      <c r="F4">
        <v>1</v>
      </c>
      <c r="G4" s="25"/>
    </row>
    <row r="5" spans="1:7" x14ac:dyDescent="0.45">
      <c r="A5" s="2">
        <v>3</v>
      </c>
      <c r="B5" t="s">
        <v>5</v>
      </c>
      <c r="C5" s="25">
        <v>6000</v>
      </c>
      <c r="D5" s="3">
        <v>30</v>
      </c>
      <c r="F5" s="1"/>
      <c r="G5" s="25"/>
    </row>
    <row r="6" spans="1:7" x14ac:dyDescent="0.45">
      <c r="A6" s="2">
        <v>4</v>
      </c>
      <c r="B6" t="s">
        <v>23</v>
      </c>
      <c r="C6" s="25">
        <v>242</v>
      </c>
      <c r="D6" s="3">
        <v>1</v>
      </c>
      <c r="G6" s="25"/>
    </row>
    <row r="7" spans="1:7" x14ac:dyDescent="0.45">
      <c r="A7" s="2">
        <v>5</v>
      </c>
    </row>
    <row r="8" spans="1:7" x14ac:dyDescent="0.45">
      <c r="A8" s="2">
        <v>6</v>
      </c>
      <c r="B8" t="s">
        <v>7</v>
      </c>
      <c r="C8" s="1" t="s">
        <v>1</v>
      </c>
    </row>
    <row r="9" spans="1:7" x14ac:dyDescent="0.45">
      <c r="A9" s="2">
        <v>7</v>
      </c>
      <c r="B9" t="s">
        <v>8</v>
      </c>
      <c r="C9" s="25">
        <v>5</v>
      </c>
    </row>
    <row r="10" spans="1:7" x14ac:dyDescent="0.45">
      <c r="A10" s="2">
        <v>8</v>
      </c>
      <c r="B10" t="s">
        <v>9</v>
      </c>
      <c r="C10" s="25">
        <v>5</v>
      </c>
    </row>
    <row r="11" spans="1:7" x14ac:dyDescent="0.45">
      <c r="A11" s="2">
        <v>9</v>
      </c>
      <c r="B11" t="s">
        <v>10</v>
      </c>
      <c r="C11" s="25">
        <v>5</v>
      </c>
    </row>
    <row r="12" spans="1:7" x14ac:dyDescent="0.45">
      <c r="A12" s="2">
        <v>10</v>
      </c>
    </row>
    <row r="13" spans="1:7" x14ac:dyDescent="0.45">
      <c r="A13" s="2">
        <v>11</v>
      </c>
    </row>
    <row r="14" spans="1:7" x14ac:dyDescent="0.45">
      <c r="A14" s="2">
        <v>12</v>
      </c>
    </row>
    <row r="15" spans="1:7" x14ac:dyDescent="0.45">
      <c r="A15" s="2">
        <v>13</v>
      </c>
    </row>
    <row r="16" spans="1:7" x14ac:dyDescent="0.45">
      <c r="A16" s="2">
        <v>14</v>
      </c>
      <c r="B16" t="s">
        <v>63</v>
      </c>
      <c r="C16" s="1" t="s">
        <v>1</v>
      </c>
    </row>
    <row r="17" spans="1:3" x14ac:dyDescent="0.45">
      <c r="A17" s="2">
        <v>15</v>
      </c>
      <c r="B17" t="s">
        <v>11</v>
      </c>
      <c r="C17" s="25">
        <v>25</v>
      </c>
    </row>
    <row r="18" spans="1:3" x14ac:dyDescent="0.45">
      <c r="A18" s="2">
        <v>16</v>
      </c>
      <c r="B18" t="s">
        <v>12</v>
      </c>
      <c r="C18" s="25">
        <v>25</v>
      </c>
    </row>
    <row r="19" spans="1:3" x14ac:dyDescent="0.45">
      <c r="A19" s="2">
        <v>17</v>
      </c>
      <c r="B19" t="s">
        <v>64</v>
      </c>
      <c r="C19" s="25">
        <v>25</v>
      </c>
    </row>
    <row r="20" spans="1:3" x14ac:dyDescent="0.45">
      <c r="A20" s="2">
        <v>18</v>
      </c>
    </row>
    <row r="21" spans="1:3" x14ac:dyDescent="0.45">
      <c r="A21" s="2">
        <v>19</v>
      </c>
    </row>
    <row r="22" spans="1:3" x14ac:dyDescent="0.45">
      <c r="A22" s="2">
        <v>20</v>
      </c>
      <c r="B22" t="s">
        <v>13</v>
      </c>
    </row>
    <row r="23" spans="1:3" x14ac:dyDescent="0.45">
      <c r="A23" s="2">
        <v>21</v>
      </c>
      <c r="B23" t="s">
        <v>14</v>
      </c>
      <c r="C23" s="25">
        <v>75</v>
      </c>
    </row>
    <row r="24" spans="1:3" x14ac:dyDescent="0.45">
      <c r="A24" s="2">
        <v>22</v>
      </c>
      <c r="B24" t="s">
        <v>15</v>
      </c>
      <c r="C24" s="25">
        <v>4.5</v>
      </c>
    </row>
    <row r="25" spans="1:3" x14ac:dyDescent="0.45">
      <c r="A25" s="2">
        <v>23</v>
      </c>
      <c r="B25" t="s">
        <v>16</v>
      </c>
      <c r="C25" s="25">
        <v>3.99</v>
      </c>
    </row>
    <row r="26" spans="1:3" x14ac:dyDescent="0.45">
      <c r="A26" s="2">
        <v>24</v>
      </c>
      <c r="B26" t="s">
        <v>17</v>
      </c>
      <c r="C26" s="25">
        <v>150</v>
      </c>
    </row>
    <row r="27" spans="1:3" x14ac:dyDescent="0.45">
      <c r="A27" s="2">
        <v>25</v>
      </c>
      <c r="B27" t="s">
        <v>18</v>
      </c>
      <c r="C27" s="25">
        <v>150</v>
      </c>
    </row>
    <row r="28" spans="1:3" x14ac:dyDescent="0.45">
      <c r="A28" s="2">
        <v>26</v>
      </c>
      <c r="B28" t="s">
        <v>44</v>
      </c>
      <c r="C28" s="25">
        <v>200</v>
      </c>
    </row>
    <row r="29" spans="1:3" x14ac:dyDescent="0.45">
      <c r="A29" s="2">
        <v>27</v>
      </c>
      <c r="B29" t="s">
        <v>44</v>
      </c>
      <c r="C29" s="25">
        <v>150</v>
      </c>
    </row>
    <row r="30" spans="1:3" x14ac:dyDescent="0.45">
      <c r="A30" s="2">
        <v>28</v>
      </c>
    </row>
    <row r="31" spans="1:3" x14ac:dyDescent="0.45">
      <c r="A31" s="2">
        <v>29</v>
      </c>
    </row>
    <row r="32" spans="1:3" x14ac:dyDescent="0.45">
      <c r="A32" s="2">
        <v>30</v>
      </c>
    </row>
  </sheetData>
  <sheetProtection algorithmName="SHA-512" hashValue="n+QypsHOkZSGpdrK8LPhVptyV4lUhmTssVv0O0D0uG2nh4UWGYSEf0DjPS4NQBEy4KLzurSWzh92DgoPHkogcA==" saltValue="2gwavhf3mBzEqyYq3dUpn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Trip Calculator</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R. Margeson</dc:creator>
  <cp:lastModifiedBy>Kevin R. Margeson</cp:lastModifiedBy>
  <dcterms:created xsi:type="dcterms:W3CDTF">2016-04-27T16:57:24Z</dcterms:created>
  <dcterms:modified xsi:type="dcterms:W3CDTF">2018-07-26T17:09:31Z</dcterms:modified>
</cp:coreProperties>
</file>